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A1B96FBD-61F6-4E2D-AF22-39B466EA21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SIGFI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0" l="1"/>
  <c r="C1" i="10"/>
  <c r="I5" i="10" l="1"/>
  <c r="I4" i="10"/>
  <c r="I6" i="10" l="1"/>
  <c r="J6" i="10" s="1"/>
  <c r="J5" i="10"/>
  <c r="J4" i="10"/>
  <c r="E4" i="10" l="1"/>
  <c r="K4" i="10"/>
  <c r="E5" i="10"/>
  <c r="K5" i="10"/>
  <c r="E6" i="10"/>
  <c r="K6" i="10"/>
  <c r="K7" i="10" l="1"/>
  <c r="C6" i="1" s="1"/>
  <c r="C4" i="1" s="1"/>
  <c r="E7" i="10"/>
  <c r="C9" i="1" s="1"/>
  <c r="C13" i="1" s="1"/>
  <c r="C14" i="1" l="1"/>
  <c r="C15" i="1"/>
  <c r="C17" i="1" l="1"/>
</calcChain>
</file>

<file path=xl/sharedStrings.xml><?xml version="1.0" encoding="utf-8"?>
<sst xmlns="http://schemas.openxmlformats.org/spreadsheetml/2006/main" count="48" uniqueCount="35">
  <si>
    <t>REEMBOLSO MENSAL</t>
  </si>
  <si>
    <t>REEMBOLSO PRELIMINAR</t>
  </si>
  <si>
    <t>REEMBOLSO MENSAL EFETIVO</t>
  </si>
  <si>
    <t>R$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</si>
  <si>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</si>
  <si>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</si>
  <si>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</si>
  <si>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</si>
  <si>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</si>
  <si>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</si>
  <si>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</si>
  <si>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CUSTO TOTAL DA GERAÇÃO</t>
  </si>
  <si>
    <t>DESCONTO ACR MÉDIO</t>
  </si>
  <si>
    <t>DESCONTO FATOR DE CORTE</t>
  </si>
  <si>
    <t>SIGFI 80</t>
  </si>
  <si>
    <t>SIGFI 45</t>
  </si>
  <si>
    <t>competência:</t>
  </si>
  <si>
    <t>1 - combustível</t>
  </si>
  <si>
    <t>2 - geração Própria</t>
  </si>
  <si>
    <t>3 - contrato</t>
  </si>
  <si>
    <t>4 - frete</t>
  </si>
  <si>
    <t>beneficiário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</si>
  <si>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</si>
  <si>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</si>
  <si>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</si>
  <si>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</si>
  <si>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</si>
  <si>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</si>
  <si>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</si>
  <si>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reembolso mensal CCC - ENERGISA TO</t>
  </si>
  <si>
    <t>SIGFI 160</t>
  </si>
  <si>
    <t xml:space="preserve">IPCA atualizado </t>
  </si>
  <si>
    <t>ENERGISA TOCANTINS DISTRIBUIDORA DE ENERGIA S.A.</t>
  </si>
  <si>
    <t>IPCA base (09/2025)</t>
  </si>
  <si>
    <t>Custo anual de manutenção (CAM)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</si>
</sst>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.00000000_-;\-* #,##0.00000000_-;_-* &quot;-&quot;??_-;_-@_-"/>
    <numFmt numFmtId="167" formatCode="_-* #,##0_-;\-* #,##0_-;_-* &quot;-&quot;??_-;_-@_-"/>
    <numFmt numFmtId="168" formatCode="_-* #,##0.0_-;\-* #,##0.0_-;_-* &quot;-&quot;??_-;_-@_-"/>
  </numFmts>
  <fonts count="12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22"/>
      <color rgb="FF00206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b/>
      <i/>
      <sz val="12"/>
      <color theme="4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43" fontId="0" fillId="0" borderId="0" xfId="0" applyNumberFormat="1"/>
    <xf numFmtId="166" fontId="0" fillId="0" borderId="0" xfId="3" applyNumberFormat="1" applyFont="1" applyBorder="1"/>
    <xf numFmtId="166" fontId="0" fillId="0" borderId="0" xfId="0" applyNumberForma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1" xfId="3" applyNumberFormat="1" applyFont="1" applyBorder="1" applyAlignment="1">
      <alignment horizontal="left" vertical="center"/>
    </xf>
    <xf numFmtId="168" fontId="0" fillId="0" borderId="1" xfId="0" applyNumberForma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right" vertical="center"/>
    </xf>
  </cellXfs>
  <cellStyles count="4">
    <cellStyle name="Moeda 2" xfId="2" xr:uid="{00000000-0005-0000-0000-000000000000}"/>
    <cellStyle name="Normal" xfId="0" builtinId="0"/>
    <cellStyle name="Vírgula" xfId="3" builtinId="3"/>
    <cellStyle name="Vírgula 2" xfId="1" xr:uid="{00000000-0005-0000-0000-000004000000}"/>
  </cellStyles>
  <dxfs count="0"/>
  <tableStyles count="1" defaultTableStyle="TableStyleMedium2" defaultPivotStyle="PivotStyleLight16">
    <tableStyle name="Invisible" pivot="0" table="0" count="0" xr9:uid="{6BC13BB8-7D6B-4A6A-8969-3578D78E7D8F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B2CBD424-9514-4A8D-8D6D-1CB081BE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0856ABB-9A23-4712-B482-593002B4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topLeftCell="A13" workbookViewId="0">
      <selection activeCell="C17" sqref="C17"/>
    </sheetView>
  </sheetViews>
  <sheetFormatPr defaultColWidth="9.1640625" defaultRowHeight="19.5" customHeight="1"/>
  <cols>
    <col min="1" max="1" width="61.6640625" customWidth="1"/>
    <col min="2" max="2" width="16.33203125" customWidth="1"/>
    <col min="3" max="3" width="30.6640625" customWidth="1"/>
    <col min="4" max="4" width="12.58203125" bestFit="1" customWidth="1"/>
    <col min="5" max="5" width="14.1640625" customWidth="1"/>
    <col min="6" max="6" width="13.1640625" customWidth="1"/>
    <col min="7" max="7" width="19.33203125" customWidth="1"/>
  </cols>
  <sheetData>
    <row r="1" spans="1:8" ht="49.5" customHeight="1">
      <c r="C1" s="16" t="s">
        <v>29</v>
      </c>
    </row>
    <row r="2" spans="1:8" ht="19.5" customHeight="1">
      <c r="B2" s="15" t="s">
        <v>16</v>
      </c>
      <c r="C2" s="6">
        <v>46143</v>
      </c>
    </row>
    <row r="3" spans="1:8" ht="19.5" customHeight="1">
      <c r="B3" s="1"/>
      <c r="C3" s="6"/>
    </row>
    <row r="4" spans="1:8" ht="30" customHeight="1">
      <c r="A4" s="10" t="s">
        <v>11</v>
      </c>
      <c r="B4" s="11" t="s">
        <v>3</v>
      </c>
      <c r="C4" s="12">
        <f>ROUND(SUM(C5:C8),6)</f>
        <v>1034752.3963</v>
      </c>
      <c r="E4" s="7"/>
      <c r="F4" s="7"/>
      <c r="G4" s="8"/>
    </row>
    <row r="5" spans="1:8" ht="19.5" customHeight="1">
      <c r="A5" s="17" t="s">
        <v>17</v>
      </c>
      <c r="B5" s="18" t="s">
        <v>3</v>
      </c>
      <c r="C5" s="19">
        <v>0</v>
      </c>
      <c r="E5" s="7"/>
      <c r="F5" s="7"/>
    </row>
    <row r="6" spans="1:8" ht="19.5" customHeight="1">
      <c r="A6" s="17" t="s">
        <v>18</v>
      </c>
      <c r="B6" s="18" t="s">
        <v>3</v>
      </c>
      <c r="C6" s="19">
        <f>SIGFI!K7</f>
        <v>1034752.3963</v>
      </c>
      <c r="E6" s="7"/>
      <c r="F6" s="7"/>
    </row>
    <row r="7" spans="1:8" ht="19.5" customHeight="1">
      <c r="A7" s="17" t="s">
        <v>19</v>
      </c>
      <c r="B7" s="18" t="s">
        <v>3</v>
      </c>
      <c r="C7" s="19">
        <v>0</v>
      </c>
      <c r="E7" s="7"/>
      <c r="F7" s="7"/>
    </row>
    <row r="8" spans="1:8" ht="19.5" customHeight="1">
      <c r="A8" s="17" t="s">
        <v>20</v>
      </c>
      <c r="B8" s="18" t="s">
        <v>3</v>
      </c>
      <c r="C8" s="19">
        <v>0</v>
      </c>
      <c r="F8" s="7"/>
    </row>
    <row r="9" spans="1:8" ht="19.5" customHeight="1">
      <c r="A9" s="17" t="s">
        <v>4</v>
      </c>
      <c r="B9" s="18" t="s">
        <v>5</v>
      </c>
      <c r="C9" s="19">
        <f>SIGFI!E7</f>
        <v>112.07</v>
      </c>
      <c r="E9" s="7"/>
      <c r="F9" s="7"/>
      <c r="G9" s="9"/>
      <c r="H9" s="7"/>
    </row>
    <row r="10" spans="1:8" ht="19.5" customHeight="1">
      <c r="A10" s="17" t="s">
        <v>6</v>
      </c>
      <c r="B10" s="18" t="s">
        <v>3</v>
      </c>
      <c r="C10" s="19">
        <v>0</v>
      </c>
      <c r="F10" s="7"/>
      <c r="G10" s="9"/>
    </row>
    <row r="11" spans="1:8" ht="19.5" customHeight="1">
      <c r="A11" s="17" t="s">
        <v>7</v>
      </c>
      <c r="B11" s="18" t="s">
        <v>8</v>
      </c>
      <c r="C11" s="19">
        <v>342.71</v>
      </c>
      <c r="E11" s="7"/>
      <c r="F11" s="7"/>
      <c r="G11" s="9"/>
    </row>
    <row r="12" spans="1:8" ht="19.5" customHeight="1">
      <c r="A12" s="17" t="s">
        <v>9</v>
      </c>
      <c r="B12" s="18" t="s">
        <v>10</v>
      </c>
      <c r="C12" s="19">
        <v>1</v>
      </c>
      <c r="E12" s="7"/>
      <c r="F12" s="7"/>
      <c r="G12" s="9"/>
    </row>
    <row r="13" spans="1:8" ht="19.5" customHeight="1">
      <c r="A13" s="29" t="s">
        <v>12</v>
      </c>
      <c r="B13" s="30" t="s">
        <v>3</v>
      </c>
      <c r="C13" s="31">
        <f>-ROUND(C9*C11,2)</f>
        <v>-38407.51</v>
      </c>
      <c r="E13" s="7"/>
      <c r="F13" s="7"/>
      <c r="G13" s="9"/>
    </row>
    <row r="14" spans="1:8" ht="19.5" customHeight="1">
      <c r="A14" s="29" t="s">
        <v>13</v>
      </c>
      <c r="B14" s="30" t="s">
        <v>3</v>
      </c>
      <c r="C14" s="31">
        <f>+ROUND((C4+C13)*(C12-1),2)</f>
        <v>0</v>
      </c>
      <c r="E14" s="7"/>
      <c r="F14" s="7"/>
      <c r="G14" s="9"/>
    </row>
    <row r="15" spans="1:8" ht="19" customHeight="1">
      <c r="A15" s="10" t="s">
        <v>0</v>
      </c>
      <c r="B15" s="11" t="s">
        <v>3</v>
      </c>
      <c r="C15" s="13">
        <f>ROUND(C4+ROUND((C4-ROUND(C9*C11,2))*(C12-1),2)-ROUND(C9*C11,2),2)</f>
        <v>996344.89</v>
      </c>
      <c r="E15" s="7"/>
      <c r="F15" s="7"/>
    </row>
    <row r="16" spans="1:8" ht="19.5" customHeight="1">
      <c r="A16" s="10" t="s">
        <v>1</v>
      </c>
      <c r="B16" s="11" t="s">
        <v>3</v>
      </c>
      <c r="C16" s="13">
        <v>0</v>
      </c>
      <c r="E16" s="7"/>
      <c r="F16" s="7"/>
    </row>
    <row r="17" spans="1:6" ht="19.5" customHeight="1">
      <c r="A17" s="10" t="s">
        <v>2</v>
      </c>
      <c r="B17" s="11" t="s">
        <v>3</v>
      </c>
      <c r="C17" s="13">
        <f>IF(C15-C16&lt;0,0,C15-C16)</f>
        <v>996344.89</v>
      </c>
      <c r="D17" s="7"/>
      <c r="F1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5587-EFD2-4141-862A-84711E7776F7}">
  <dimension ref="A1:N7"/>
  <sheetViews>
    <sheetView showGridLines="0" workbookViewId="0">
      <selection activeCell="A3" sqref="A3"/>
    </sheetView>
  </sheetViews>
  <sheetFormatPr defaultColWidth="8.6640625" defaultRowHeight="19.5" customHeight="1"/>
  <cols>
    <col min="1" max="1" width="42.9140625" bestFit="1" customWidth="1"/>
    <col min="2" max="11" width="17.08203125" customWidth="1"/>
    <col min="12" max="15" width="20.6640625" customWidth="1"/>
    <col min="16" max="18" width="16.1640625" customWidth="1"/>
  </cols>
  <sheetData>
    <row r="1" spans="1:14" ht="49.5" customHeight="1">
      <c r="C1" s="2" t="str">
        <f>RESUMO!C1</f>
        <v>reembolso mensal CCC - ENERGISA TO</v>
      </c>
    </row>
    <row r="2" spans="1:14" ht="30" customHeight="1">
      <c r="C2" s="3" t="s">
        <v>16</v>
      </c>
      <c r="D2" s="6">
        <f>RESUMO!C2</f>
        <v>46143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60" customHeight="1">
      <c r="A3" s="14" t="s">
        <v>21</v>
      </c>
      <c r="B3" s="14" t="s">
        <v>22</v>
      </c>
      <c r="C3" s="14" t="s">
        <v>23</v>
      </c>
      <c r="D3" s="14" t="s">
        <v>24</v>
      </c>
      <c r="E3" s="14" t="s">
        <v>25</v>
      </c>
      <c r="F3" s="14" t="s">
        <v>33</v>
      </c>
      <c r="G3" s="14" t="s">
        <v>31</v>
      </c>
      <c r="H3" s="14" t="s">
        <v>34</v>
      </c>
      <c r="I3" s="14" t="s">
        <v>26</v>
      </c>
      <c r="J3" s="14" t="s">
        <v>27</v>
      </c>
      <c r="K3" s="14" t="s">
        <v>28</v>
      </c>
      <c r="L3" s="4"/>
      <c r="M3" s="4"/>
    </row>
    <row r="4" spans="1:14" s="5" customFormat="1" ht="20.149999999999999" customHeight="1">
      <c r="A4" s="18" t="s">
        <v>32</v>
      </c>
      <c r="B4" s="22" t="s">
        <v>15</v>
      </c>
      <c r="C4" s="18">
        <v>4.4999999999999998E-2</v>
      </c>
      <c r="D4" s="23">
        <v>190</v>
      </c>
      <c r="E4" s="20">
        <f>C4*D4</f>
        <v>8.5499999999999989</v>
      </c>
      <c r="F4" s="24">
        <v>7359.06</v>
      </c>
      <c r="G4" s="24">
        <v>7359.06</v>
      </c>
      <c r="H4" s="24">
        <v>4311.83</v>
      </c>
      <c r="I4" s="21">
        <f>(4921.26+(H4*G4/F4))</f>
        <v>9233.09</v>
      </c>
      <c r="J4" s="20">
        <f t="shared" ref="J4:K6" si="0">C4*I4</f>
        <v>415.48904999999996</v>
      </c>
      <c r="K4" s="21">
        <f t="shared" si="0"/>
        <v>78942.919499999989</v>
      </c>
      <c r="L4" s="4"/>
      <c r="M4" s="4"/>
    </row>
    <row r="5" spans="1:14" s="5" customFormat="1" ht="20.149999999999999" customHeight="1">
      <c r="A5" s="18" t="s">
        <v>32</v>
      </c>
      <c r="B5" s="22" t="s">
        <v>14</v>
      </c>
      <c r="C5" s="18">
        <v>0.08</v>
      </c>
      <c r="D5" s="23">
        <v>1258</v>
      </c>
      <c r="E5" s="20">
        <f>C5*D5</f>
        <v>100.64</v>
      </c>
      <c r="F5" s="24">
        <v>7359.06</v>
      </c>
      <c r="G5" s="24">
        <v>7359.06</v>
      </c>
      <c r="H5" s="24">
        <v>4311.83</v>
      </c>
      <c r="I5" s="21">
        <f>(4921.26+(H5*G5/F5))</f>
        <v>9233.09</v>
      </c>
      <c r="J5" s="20">
        <f t="shared" si="0"/>
        <v>738.6472</v>
      </c>
      <c r="K5" s="21">
        <f t="shared" si="0"/>
        <v>929218.17760000005</v>
      </c>
      <c r="L5" s="4"/>
      <c r="M5" s="4"/>
    </row>
    <row r="6" spans="1:14" s="5" customFormat="1" ht="20.149999999999999" customHeight="1">
      <c r="A6" s="18" t="s">
        <v>32</v>
      </c>
      <c r="B6" s="22" t="s">
        <v>30</v>
      </c>
      <c r="C6" s="18">
        <v>0.16</v>
      </c>
      <c r="D6" s="23">
        <v>18</v>
      </c>
      <c r="E6" s="20">
        <f>C6*D6</f>
        <v>2.88</v>
      </c>
      <c r="F6" s="24">
        <v>7359.06</v>
      </c>
      <c r="G6" s="24">
        <v>7359.06</v>
      </c>
      <c r="H6" s="24">
        <v>4311.83</v>
      </c>
      <c r="I6" s="21">
        <f>(4921.26+(H6*G6/F6))</f>
        <v>9233.09</v>
      </c>
      <c r="J6" s="20">
        <f t="shared" si="0"/>
        <v>1477.2944</v>
      </c>
      <c r="K6" s="21">
        <f t="shared" si="0"/>
        <v>26591.299200000001</v>
      </c>
      <c r="L6" s="4"/>
      <c r="M6" s="4"/>
    </row>
    <row r="7" spans="1:14" s="26" customFormat="1" ht="18" customHeight="1">
      <c r="C7" s="27"/>
      <c r="D7" s="27"/>
      <c r="E7" s="25">
        <f>SUBTOTAL(9,E4:E6)</f>
        <v>112.07</v>
      </c>
      <c r="J7" s="28"/>
      <c r="K7" s="25">
        <f>SUBTOTAL(9,K4:K6)</f>
        <v>1034752.3963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2026-07-15T14:49:02Z</dcterms:modified>
</cp:coreProperties>
</file>